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<sst xmlns="http://schemas.openxmlformats.org/spreadsheetml/2006/main" count="21" uniqueCount="21">
  <si>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</si>
  <si>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3个自治县2020年省级财政少数民族发展资金安排测算表</t>
  </si>
  <si>
    <t>序号</t>
  </si>
  <si>
    <t>市</t>
  </si>
  <si>
    <t>自治县</t>
  </si>
  <si>
    <t>总人口（人）</t>
  </si>
  <si>
    <t>权重值1
(19%)</t>
  </si>
  <si>
    <t>少数民族人口（人）</t>
  </si>
  <si>
    <t>权重值2（21%）</t>
  </si>
  <si>
    <t>2018年少数民族发展资金支出率（%）</t>
  </si>
  <si>
    <t>权重值3
(50%)</t>
  </si>
  <si>
    <t>少数民族特色村镇数量（个）</t>
  </si>
  <si>
    <t>权重值4   (10%)</t>
  </si>
  <si>
    <t>标准法补助资金（万元）</t>
  </si>
  <si>
    <t>测算金额（万元）</t>
  </si>
  <si>
    <t>清远市</t>
  </si>
  <si>
    <t>连南瑶族自治县</t>
  </si>
  <si>
    <t>连山壮族瑶族自治县</t>
  </si>
  <si>
    <t>韶关市</t>
  </si>
  <si>
    <t>乳源瑶族自治县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</si>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</sst>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方正宋一简体"/>
      <family val="4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50390625" style="0" customWidth="1"/>
    <col min="2" max="2" width="8.625" style="0" customWidth="1"/>
    <col min="3" max="3" width="20.625" style="0" customWidth="1"/>
    <col min="4" max="4" width="8.125" style="0" customWidth="1"/>
    <col min="5" max="5" width="8.00390625" style="0" customWidth="1"/>
    <col min="6" max="6" width="11.50390625" style="0" customWidth="1"/>
    <col min="7" max="7" width="8.125" style="0" customWidth="1"/>
    <col min="8" max="8" width="9.875" style="0" customWidth="1"/>
    <col min="9" max="9" width="8.25390625" style="0" customWidth="1"/>
    <col min="10" max="10" width="10.875" style="0" customWidth="1"/>
    <col min="11" max="11" width="8.125" style="2" customWidth="1"/>
    <col min="12" max="12" width="8.625" style="2" customWidth="1"/>
    <col min="13" max="13" width="7.375" style="2" customWidth="1"/>
    <col min="14" max="14" width="9.25390625" style="2" customWidth="1"/>
    <col min="15" max="15" width="8.75390625" style="0" customWidth="1"/>
  </cols>
  <sheetData>
    <row r="1" spans="1:2" ht="27.75" customHeight="1">
      <c r="A1" s="3" t="s">
        <v>0</v>
      </c>
      <c r="B1" s="4"/>
    </row>
    <row r="2" spans="1:2" ht="27.75" customHeight="1">
      <c r="A2" s="3"/>
      <c r="B2" s="4"/>
    </row>
    <row r="3" spans="1:15" ht="2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</row>
    <row r="4" ht="30" customHeight="1"/>
    <row r="5" spans="1:13" s="1" customFormat="1" ht="49.5" customHeight="1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20" t="s">
        <v>12</v>
      </c>
      <c r="L5" s="20" t="s">
        <v>13</v>
      </c>
      <c r="M5" s="7" t="s">
        <v>14</v>
      </c>
    </row>
    <row r="6" spans="1:17" s="1" customFormat="1" ht="34.5" customHeight="1">
      <c r="A6" s="8">
        <v>1</v>
      </c>
      <c r="B6" s="8" t="s">
        <v>15</v>
      </c>
      <c r="C6" s="9" t="s">
        <v>16</v>
      </c>
      <c r="D6" s="10">
        <v>175125</v>
      </c>
      <c r="E6" s="11">
        <f>D6/D$9*0.19</f>
        <v>0.06336650161873929</v>
      </c>
      <c r="F6" s="10">
        <v>97277</v>
      </c>
      <c r="G6" s="12">
        <f>F6/$F$9*0.21</f>
        <v>0.10174455495843689</v>
      </c>
      <c r="H6" s="13">
        <v>97.78</v>
      </c>
      <c r="I6" s="12">
        <f>H6/H9*0.5</f>
        <v>0.17060404089751197</v>
      </c>
      <c r="J6" s="13">
        <v>13</v>
      </c>
      <c r="K6" s="21">
        <f>J6/J9*0.1</f>
        <v>0.0393939393939394</v>
      </c>
      <c r="L6" s="21">
        <v>4800</v>
      </c>
      <c r="M6" s="22">
        <f>(E6+G6+I6+K6)*1600+4800</f>
        <v>5400.174458989804</v>
      </c>
      <c r="Q6" s="23"/>
    </row>
    <row r="7" spans="1:17" s="1" customFormat="1" ht="34.5" customHeight="1">
      <c r="A7" s="14"/>
      <c r="B7" s="14"/>
      <c r="C7" s="9" t="s">
        <v>17</v>
      </c>
      <c r="D7" s="10">
        <v>123383</v>
      </c>
      <c r="E7" s="11">
        <f>D7/D$9*0.19</f>
        <v>0.04464439154446772</v>
      </c>
      <c r="F7" s="10">
        <v>77466</v>
      </c>
      <c r="G7" s="12">
        <f>F7/$F$9*0.21</f>
        <v>0.08102371263927005</v>
      </c>
      <c r="H7" s="13">
        <v>88.79</v>
      </c>
      <c r="I7" s="12">
        <f>H7/H9*0.5</f>
        <v>0.15491851903548873</v>
      </c>
      <c r="J7" s="13">
        <v>11</v>
      </c>
      <c r="K7" s="21">
        <f>J7/J9*0.1</f>
        <v>0.03333333333333333</v>
      </c>
      <c r="L7" s="21">
        <v>4800</v>
      </c>
      <c r="M7" s="22">
        <f>(E7+G7+I7+K7)*1600+4800</f>
        <v>5302.271930484096</v>
      </c>
      <c r="Q7" s="23"/>
    </row>
    <row r="8" spans="1:17" s="1" customFormat="1" ht="34.5" customHeight="1">
      <c r="A8" s="15">
        <v>2</v>
      </c>
      <c r="B8" s="15" t="s">
        <v>18</v>
      </c>
      <c r="C8" s="9" t="s">
        <v>19</v>
      </c>
      <c r="D8" s="10">
        <v>226592</v>
      </c>
      <c r="E8" s="11">
        <v>0.082</v>
      </c>
      <c r="F8" s="10">
        <v>26036</v>
      </c>
      <c r="G8" s="12">
        <f>F8/$F$9*0.21</f>
        <v>0.02723173240229307</v>
      </c>
      <c r="H8" s="13">
        <v>100</v>
      </c>
      <c r="I8" s="12">
        <f>H8/H9*0.5</f>
        <v>0.17447744006699933</v>
      </c>
      <c r="J8" s="13">
        <v>9</v>
      </c>
      <c r="K8" s="21">
        <f>J8/J9*0.1</f>
        <v>0.02727272727272727</v>
      </c>
      <c r="L8" s="21">
        <v>4800</v>
      </c>
      <c r="M8" s="22">
        <f>(E8+G8+I8+K8)*1600+4800</f>
        <v>5297.571039587231</v>
      </c>
      <c r="Q8" s="23"/>
    </row>
    <row r="9" spans="1:17" s="1" customFormat="1" ht="34.5" customHeight="1">
      <c r="A9" s="16" t="s">
        <v>20</v>
      </c>
      <c r="B9" s="17"/>
      <c r="C9" s="18"/>
      <c r="D9" s="10">
        <f>SUM(D6:D8)</f>
        <v>525100</v>
      </c>
      <c r="E9" s="12">
        <f>D9/D9*0.19</f>
        <v>0.19</v>
      </c>
      <c r="F9" s="13">
        <f>SUM(F6:F8)</f>
        <v>200779</v>
      </c>
      <c r="G9" s="12">
        <f>F9/$F$9*0.21</f>
        <v>0.21</v>
      </c>
      <c r="H9" s="13">
        <f>SUM(H6:H8)</f>
        <v>286.57</v>
      </c>
      <c r="I9" s="12">
        <v>0.5</v>
      </c>
      <c r="J9" s="13">
        <f>SUM(J6:J8)</f>
        <v>33</v>
      </c>
      <c r="K9" s="21">
        <f>J9/J9*0.1</f>
        <v>0.1</v>
      </c>
      <c r="L9" s="21">
        <f>SUM(L6:L8)</f>
        <v>14400</v>
      </c>
      <c r="M9" s="22">
        <f>SUM(M6:M8)</f>
        <v>16000.017429061132</v>
      </c>
      <c r="Q9" s="24"/>
    </row>
  </sheetData>
  <sheetProtection/>
  <mergeCells count="5">
    <mergeCell ref="A1:B1"/>
    <mergeCell ref="A3:M3"/>
    <mergeCell ref="A9:C9"/>
    <mergeCell ref="A6:A7"/>
    <mergeCell ref="B6:B7"/>
  </mergeCells>
  <printOptions/>
  <pageMargins left="0.79" right="0.3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2015-11-17T01:22:35Z</cp:lastPrinted>
  <dcterms:created xsi:type="dcterms:W3CDTF">2015-01-21T02:42:34Z</dcterms:created>
  <dcterms:modified xsi:type="dcterms:W3CDTF">2019-11-01T06:38:29Z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